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3" yWindow="93" windowWidth="15480" windowHeight="9693"/>
  </bookViews>
  <sheets>
    <sheet name="факт.доходы, расходы " sheetId="2" r:id="rId1"/>
  </sheets>
  <calcPr calcId="114210"/>
</workbook>
</file>

<file path=xl/calcChain.xml><?xml version="1.0" encoding="utf-8"?>
<calcChain xmlns="http://schemas.openxmlformats.org/spreadsheetml/2006/main">
  <c r="E49" i="2"/>
  <c r="C34"/>
  <c r="E23"/>
  <c r="F18"/>
  <c r="G46"/>
  <c r="G44"/>
  <c r="G43"/>
  <c r="G40"/>
  <c r="G36"/>
  <c r="D8"/>
  <c r="D7"/>
  <c r="E8"/>
  <c r="C8"/>
  <c r="C7"/>
  <c r="G18"/>
  <c r="H47"/>
  <c r="G47"/>
  <c r="F47"/>
  <c r="H46"/>
  <c r="F46"/>
  <c r="H45"/>
  <c r="G45"/>
  <c r="F45"/>
  <c r="H44"/>
  <c r="F44"/>
  <c r="H43"/>
  <c r="H42"/>
  <c r="G42"/>
  <c r="F42"/>
  <c r="H41"/>
  <c r="G41"/>
  <c r="F41"/>
  <c r="H40"/>
  <c r="F40"/>
  <c r="H39"/>
  <c r="G39"/>
  <c r="F39"/>
  <c r="H38"/>
  <c r="G38"/>
  <c r="F38"/>
  <c r="H37"/>
  <c r="G37"/>
  <c r="F37"/>
  <c r="H36"/>
  <c r="H35"/>
  <c r="G35"/>
  <c r="F35"/>
  <c r="I34"/>
  <c r="E34"/>
  <c r="D34"/>
  <c r="H22"/>
  <c r="G22"/>
  <c r="F22"/>
  <c r="H21"/>
  <c r="G21"/>
  <c r="F21"/>
  <c r="H20"/>
  <c r="G20"/>
  <c r="F20"/>
  <c r="H19"/>
  <c r="G19"/>
  <c r="F19"/>
  <c r="H18"/>
  <c r="H17"/>
  <c r="G17"/>
  <c r="F17"/>
  <c r="H16"/>
  <c r="G16"/>
  <c r="F16"/>
  <c r="H15"/>
  <c r="H14"/>
  <c r="G14"/>
  <c r="F14"/>
  <c r="H13"/>
  <c r="G13"/>
  <c r="F13"/>
  <c r="H12"/>
  <c r="G12"/>
  <c r="F12"/>
  <c r="H11"/>
  <c r="G11"/>
  <c r="F11"/>
  <c r="H10"/>
  <c r="G10"/>
  <c r="F10"/>
  <c r="H9"/>
  <c r="G9"/>
  <c r="F9"/>
  <c r="D23"/>
  <c r="F23"/>
  <c r="C23"/>
  <c r="G23"/>
  <c r="H34"/>
  <c r="F8"/>
  <c r="F34"/>
  <c r="C49"/>
  <c r="D49"/>
  <c r="G34"/>
  <c r="G8"/>
  <c r="H8"/>
  <c r="E7"/>
  <c r="H23"/>
  <c r="G7"/>
  <c r="F7"/>
  <c r="H7"/>
</calcChain>
</file>

<file path=xl/comments1.xml><?xml version="1.0" encoding="utf-8"?>
<comments xmlns="http://schemas.openxmlformats.org/spreadsheetml/2006/main">
  <authors>
    <author>КарповаСП</author>
  </authors>
  <commentList>
    <comment ref="E23" authorId="0">
      <text>
        <r>
          <rPr>
            <b/>
            <sz val="9"/>
            <color indexed="81"/>
            <rFont val="Tahoma"/>
            <family val="2"/>
            <charset val="204"/>
          </rPr>
          <t>КарповаСП:</t>
        </r>
        <r>
          <rPr>
            <sz val="9"/>
            <color indexed="81"/>
            <rFont val="Tahoma"/>
            <family val="2"/>
            <charset val="204"/>
          </rPr>
          <t xml:space="preserve">
 Убрала 8538,6 МБТ на невыясненных
</t>
        </r>
      </text>
    </comment>
  </commentList>
</comments>
</file>

<file path=xl/sharedStrings.xml><?xml version="1.0" encoding="utf-8"?>
<sst xmlns="http://schemas.openxmlformats.org/spreadsheetml/2006/main" count="93" uniqueCount="90">
  <si>
    <t>(тыс.руб.)</t>
  </si>
  <si>
    <t>Код бюджетной классификации</t>
  </si>
  <si>
    <t>Источники доходов</t>
  </si>
  <si>
    <t>План на год</t>
  </si>
  <si>
    <t>Исполнение</t>
  </si>
  <si>
    <t>1</t>
  </si>
  <si>
    <t>2</t>
  </si>
  <si>
    <t>3</t>
  </si>
  <si>
    <t>4</t>
  </si>
  <si>
    <t>7</t>
  </si>
  <si>
    <t>10</t>
  </si>
  <si>
    <t>000 8 50 00000 00 0000 000</t>
  </si>
  <si>
    <t>Доходы бюджета - 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</si>
  <si>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</si>
  <si>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</si>
  <si>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</si>
  <si>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</si>
  <si>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 xml:space="preserve"> 000 1 03 00000 00 0000 000</t>
  </si>
  <si>
    <t>НАЛОГИ НА ТОВАРЫ (РАБОТЫ,УСЛУГИ),РЕАЛИЗУЕМЫЕ НА ТЕРРИТОРИИ РОССИЙСКОЙ ФЕДЕРАЦИИ</t>
  </si>
  <si>
    <t>000 1 05 00000 00 0000 000</t>
  </si>
  <si>
    <t>НАЛОГИ НА СОВОКУПНЫЙ ДОХОД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</si>
  <si>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</si>
  <si>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</si>
  <si>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</si>
  <si>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</si>
  <si>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</si>
  <si>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</si>
  <si>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</si>
  <si>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</si>
  <si>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</si>
  <si>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</si>
  <si>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</si>
  <si>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</si>
  <si>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</si>
  <si>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</si>
  <si>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000 2 00 00000 00 0000 000</t>
  </si>
  <si>
    <t>БЕЗВОЗМЕЗДНЫЕ ПОСТУПЛЕНИЯ</t>
  </si>
  <si>
    <t>Исполнение доходов в сопоставимых условиях</t>
  </si>
  <si>
    <t>тыс.руб.</t>
  </si>
  <si>
    <t>КФСР</t>
  </si>
  <si>
    <t>Наименование показателя</t>
  </si>
  <si>
    <t>ВСЕГО РАСХОДОВ:</t>
  </si>
  <si>
    <t>01</t>
  </si>
  <si>
    <t>ОБЩЕГОСУДАРСТВЕННЫЕ ВОПРОСЫ</t>
  </si>
  <si>
    <t>02</t>
  </si>
  <si>
    <t>НАЦИОНАЛЬНАЯ ОБОРОНА</t>
  </si>
  <si>
    <t>03</t>
  </si>
  <si>
    <t>НАЦИОНАЛЬНАЯ БЕЗОПАСНОСТЬ И ПРАВООХРАНИТЕЛЬНАЯ ДЕЯТЕЛЬНОСТЬ</t>
  </si>
  <si>
    <t>04</t>
  </si>
  <si>
    <t>НАЦИОНАЛЬНАЯ ЭКОНОМИКА</t>
  </si>
  <si>
    <t>05</t>
  </si>
  <si>
    <t>ЖИЛИЩНО-КОММУНАЛЬНОЕ ХОЗЯЙСТВО</t>
  </si>
  <si>
    <t>06</t>
  </si>
  <si>
    <t>ОХРАНА ОКРУЖАЮЩЕЙ СРЕДЫ</t>
  </si>
  <si>
    <t>07</t>
  </si>
  <si>
    <t>ОБРАЗОВАНИЕ</t>
  </si>
  <si>
    <t>08</t>
  </si>
  <si>
    <t>КУЛЬТУРА, КИНЕМАТОГРАФИЯ</t>
  </si>
  <si>
    <t>09</t>
  </si>
  <si>
    <t>ЗДРАВООХРАНЕНИЕ</t>
  </si>
  <si>
    <t>СОЦИАЛЬНАЯ ПОЛИТИКА</t>
  </si>
  <si>
    <t>11</t>
  </si>
  <si>
    <t>ФИЗИЧЕСКАЯ КУЛЬТУРА И СПОРТ</t>
  </si>
  <si>
    <t>12</t>
  </si>
  <si>
    <t>СРЕДСТВА МАССОВОЙ ИНФОРМАЦИИ</t>
  </si>
  <si>
    <t>13</t>
  </si>
  <si>
    <t>ОБСЛУЖИВАНИЕ ГОСУДАРСТВЕННОГО И МУНИЦИПАЛЬНОГО ДОЛГА</t>
  </si>
  <si>
    <t>Доходы</t>
  </si>
  <si>
    <t>5</t>
  </si>
  <si>
    <t>8</t>
  </si>
  <si>
    <t>Муниципальный долг</t>
  </si>
  <si>
    <t>Дефицит/профицит</t>
  </si>
  <si>
    <t>Просро ченная креди торская задолженность</t>
  </si>
  <si>
    <t xml:space="preserve">Исполнение </t>
  </si>
  <si>
    <t>Расходы</t>
  </si>
  <si>
    <t>годовой % исполне ния</t>
  </si>
  <si>
    <t>000 1 13 00000 00 0000 000</t>
  </si>
  <si>
    <t>ДОХОДЫ ОТ ОКАЗАНИЯ ПЛАТНЫХ УСЛУГ (РАБОТ) И КОМПЕНСАЦИИ ЗАТРАТ ГОСУДАРСТВА</t>
  </si>
  <si>
    <t>000 1 09 00000 00 0000 000</t>
  </si>
  <si>
    <t>ЗАДОЛЖЕННОСТЬ И ПЕРЕРАСЧЕТЫ ПО ОТМЕНЕННЫМ НАЛОГАМ, СБОРАМ И ИНЫМ ОБЯЗАТЕЛЬНЫМ ПЛАТЕЖАМ</t>
  </si>
  <si>
    <t>в том числе доп.норматив (2019г.-32,8%; 2020г.-49,2%)</t>
  </si>
  <si>
    <t>Исполнение за аналогичный период 2019 года</t>
  </si>
  <si>
    <t>% исполнения к аналогичному периоду 2019 года</t>
  </si>
  <si>
    <t>Отклонение от исп-ния аналогичного периода 2019 года</t>
  </si>
  <si>
    <t>План на 2020 год</t>
  </si>
  <si>
    <t>% исполнения 2020 г.</t>
  </si>
  <si>
    <t>% исполнения к  2019 г.</t>
  </si>
  <si>
    <t>Отклонение от исполнения аналогичного периода 2019 года</t>
  </si>
  <si>
    <t>Исполнение бюджета Орехово-Зуевского городского округа по состоянию на</t>
  </si>
  <si>
    <t>01.10.2020 год.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</si>
</sst>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#,##0.0"/>
  </numFmts>
  <fonts count="30">
    <font>
      <sz val="8"/>
      <color indexed="8"/>
      <name val="Arial"/>
      <charset val="1"/>
    </font>
    <font>
      <sz val="8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i/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12"/>
      <name val="Arial"/>
      <family val="2"/>
      <charset val="204"/>
    </font>
    <font>
      <b/>
      <sz val="12"/>
      <color indexed="60"/>
      <name val="Arial"/>
      <family val="2"/>
      <charset val="204"/>
    </font>
    <font>
      <sz val="12"/>
      <color indexed="60"/>
      <name val="Arial"/>
      <family val="2"/>
      <charset val="204"/>
    </font>
    <font>
      <sz val="9"/>
      <color indexed="60"/>
      <name val="Arial"/>
      <family val="2"/>
      <charset val="204"/>
    </font>
    <font>
      <sz val="8"/>
      <color indexed="60"/>
      <name val="Arial"/>
      <family val="2"/>
      <charset val="204"/>
    </font>
    <font>
      <b/>
      <sz val="8"/>
      <color indexed="60"/>
      <name val="Arial"/>
      <family val="2"/>
      <charset val="204"/>
    </font>
    <font>
      <b/>
      <i/>
      <sz val="12"/>
      <color indexed="6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i/>
      <sz val="8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9"/>
      <color indexed="60"/>
      <name val="Arial"/>
      <family val="2"/>
      <charset val="204"/>
    </font>
    <font>
      <b/>
      <i/>
      <sz val="9"/>
      <color indexed="8"/>
      <name val="Arial"/>
      <family val="2"/>
      <charset val="204"/>
    </font>
    <font>
      <sz val="12"/>
      <color indexed="10"/>
      <name val="Arial"/>
      <family val="2"/>
      <charset val="204"/>
    </font>
    <font>
      <sz val="9"/>
      <color indexed="10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11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Protection="0"/>
    <xf numFmtId="0" fontId="4" fillId="0" borderId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5" fontId="5" fillId="0" borderId="0" xfId="0" applyNumberFormat="1" applyFont="1" applyAlignment="1">
      <alignment vertical="center"/>
    </xf>
    <xf numFmtId="165" fontId="8" fillId="0" borderId="0" xfId="0" applyNumberFormat="1" applyFont="1" applyAlignment="1">
      <alignment vertical="center"/>
    </xf>
    <xf numFmtId="165" fontId="7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1" fillId="0" borderId="0" xfId="0" applyNumberFormat="1" applyFont="1" applyAlignment="1">
      <alignment vertical="center"/>
    </xf>
    <xf numFmtId="165" fontId="13" fillId="0" borderId="0" xfId="0" applyNumberFormat="1" applyFont="1" applyAlignment="1">
      <alignment vertical="center"/>
    </xf>
    <xf numFmtId="165" fontId="14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49" fontId="15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4" fontId="15" fillId="0" borderId="0" xfId="0" applyNumberFormat="1" applyFont="1" applyFill="1" applyBorder="1" applyAlignment="1" applyProtection="1">
      <alignment horizontal="right" vertical="center" wrapText="1"/>
      <protection locked="0" hidden="1"/>
    </xf>
    <xf numFmtId="164" fontId="15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10" fontId="15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0" fontId="12" fillId="0" borderId="0" xfId="0" applyFont="1" applyAlignment="1">
      <alignment vertical="center"/>
    </xf>
    <xf numFmtId="164" fontId="12" fillId="0" borderId="0" xfId="0" applyNumberFormat="1" applyFont="1" applyAlignment="1">
      <alignment vertical="center"/>
    </xf>
    <xf numFmtId="165" fontId="11" fillId="0" borderId="0" xfId="0" applyNumberFormat="1" applyFont="1" applyAlignment="1">
      <alignment vertic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4" fontId="9" fillId="0" borderId="0" xfId="0" applyNumberFormat="1" applyFont="1" applyFill="1" applyBorder="1" applyAlignment="1" applyProtection="1">
      <alignment horizontal="right" vertical="center" wrapText="1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10" fontId="9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1" xfId="1" applyNumberFormat="1" applyFont="1" applyFill="1" applyBorder="1" applyAlignment="1" applyProtection="1">
      <alignment horizontal="center" vertical="center"/>
      <protection hidden="1"/>
    </xf>
    <xf numFmtId="49" fontId="17" fillId="0" borderId="1" xfId="1" applyNumberFormat="1" applyFont="1" applyFill="1" applyBorder="1" applyAlignment="1" applyProtection="1">
      <alignment horizontal="center" vertical="center"/>
      <protection hidden="1"/>
    </xf>
    <xf numFmtId="0" fontId="17" fillId="0" borderId="2" xfId="1" applyNumberFormat="1" applyFont="1" applyFill="1" applyBorder="1" applyAlignment="1" applyProtection="1">
      <alignment horizontal="center" vertical="center"/>
      <protection hidden="1"/>
    </xf>
    <xf numFmtId="0" fontId="17" fillId="0" borderId="0" xfId="0" applyFont="1" applyAlignment="1">
      <alignment vertical="center"/>
    </xf>
    <xf numFmtId="49" fontId="19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4" fontId="19" fillId="0" borderId="0" xfId="0" applyNumberFormat="1" applyFont="1" applyFill="1" applyBorder="1" applyAlignment="1" applyProtection="1">
      <alignment horizontal="right" vertical="center" wrapText="1"/>
      <protection locked="0" hidden="1"/>
    </xf>
    <xf numFmtId="165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164" fontId="17" fillId="0" borderId="0" xfId="0" applyNumberFormat="1" applyFont="1" applyAlignment="1">
      <alignment vertical="center"/>
    </xf>
    <xf numFmtId="165" fontId="19" fillId="0" borderId="0" xfId="0" applyNumberFormat="1" applyFont="1" applyFill="1" applyBorder="1" applyAlignment="1" applyProtection="1">
      <alignment horizontal="right" vertical="center" wrapText="1"/>
      <protection hidden="1"/>
    </xf>
    <xf numFmtId="0" fontId="21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7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165" fontId="17" fillId="0" borderId="0" xfId="0" applyNumberFormat="1" applyFont="1" applyFill="1" applyAlignment="1">
      <alignment vertical="center"/>
    </xf>
    <xf numFmtId="165" fontId="25" fillId="0" borderId="1" xfId="0" applyNumberFormat="1" applyFont="1" applyFill="1" applyBorder="1" applyAlignment="1" applyProtection="1">
      <alignment horizontal="right" vertical="center" wrapText="1"/>
      <protection hidden="1"/>
    </xf>
    <xf numFmtId="165" fontId="17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165" fontId="25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165" fontId="19" fillId="0" borderId="1" xfId="0" applyNumberFormat="1" applyFont="1" applyFill="1" applyBorder="1" applyAlignment="1" applyProtection="1">
      <alignment horizontal="right" vertical="center" wrapText="1"/>
      <protection hidden="1"/>
    </xf>
    <xf numFmtId="49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4" fillId="0" borderId="0" xfId="0" applyNumberFormat="1" applyFont="1" applyFill="1" applyBorder="1" applyAlignment="1" applyProtection="1">
      <alignment horizontal="left" vertical="center" wrapText="1"/>
      <protection locked="0" hidden="1"/>
    </xf>
    <xf numFmtId="0" fontId="16" fillId="0" borderId="0" xfId="0" applyNumberFormat="1" applyFont="1" applyFill="1" applyBorder="1" applyAlignment="1" applyProtection="1">
      <alignment horizontal="left" vertical="center" wrapText="1"/>
      <protection locked="0" hidden="1"/>
    </xf>
    <xf numFmtId="0" fontId="17" fillId="0" borderId="3" xfId="0" applyNumberFormat="1" applyFont="1" applyFill="1" applyBorder="1" applyAlignment="1" applyProtection="1">
      <alignment vertical="center" wrapText="1"/>
      <protection locked="0" hidden="1"/>
    </xf>
    <xf numFmtId="164" fontId="5" fillId="0" borderId="0" xfId="0" applyNumberFormat="1" applyFont="1" applyFill="1" applyAlignment="1">
      <alignment vertical="center"/>
    </xf>
    <xf numFmtId="49" fontId="18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18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8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7" fillId="0" borderId="1" xfId="0" applyNumberFormat="1" applyFont="1" applyFill="1" applyBorder="1" applyAlignment="1" applyProtection="1">
      <alignment horizontal="left" vertical="center" wrapText="1"/>
      <protection locked="0" hidden="1"/>
    </xf>
    <xf numFmtId="164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9" fillId="0" borderId="1" xfId="2" applyNumberFormat="1" applyFont="1" applyFill="1" applyBorder="1" applyAlignment="1" applyProtection="1">
      <alignment horizontal="right" vertical="center" wrapText="1"/>
      <protection hidden="1"/>
    </xf>
    <xf numFmtId="164" fontId="19" fillId="0" borderId="1" xfId="2" applyNumberFormat="1" applyFont="1" applyFill="1" applyBorder="1" applyAlignment="1" applyProtection="1">
      <alignment horizontal="center" vertical="center" wrapText="1"/>
      <protection hidden="1"/>
    </xf>
    <xf numFmtId="164" fontId="25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9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7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26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17" fillId="0" borderId="1" xfId="0" applyNumberFormat="1" applyFont="1" applyFill="1" applyBorder="1" applyAlignment="1" applyProtection="1">
      <alignment horizontal="right" vertical="center" wrapText="1"/>
      <protection hidden="1"/>
    </xf>
    <xf numFmtId="164" fontId="25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15" fillId="0" borderId="0" xfId="0" applyFont="1" applyFill="1" applyAlignment="1">
      <alignment vertical="center"/>
    </xf>
    <xf numFmtId="49" fontId="5" fillId="0" borderId="0" xfId="1" applyNumberFormat="1" applyFont="1" applyFill="1" applyAlignment="1" applyProtection="1">
      <alignment horizontal="centerContinuous"/>
      <protection hidden="1"/>
    </xf>
    <xf numFmtId="0" fontId="6" fillId="0" borderId="0" xfId="1" applyNumberFormat="1" applyFont="1" applyFill="1" applyAlignment="1" applyProtection="1">
      <alignment horizontal="centerContinuous"/>
      <protection hidden="1"/>
    </xf>
    <xf numFmtId="0" fontId="5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17" fillId="0" borderId="0" xfId="1" applyFont="1" applyFill="1" applyProtection="1">
      <protection hidden="1"/>
    </xf>
    <xf numFmtId="0" fontId="5" fillId="0" borderId="0" xfId="0" applyFont="1" applyFill="1" applyAlignment="1">
      <alignment vertical="center"/>
    </xf>
    <xf numFmtId="49" fontId="1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7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27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165" fontId="17" fillId="0" borderId="1" xfId="1" applyNumberFormat="1" applyFont="1" applyFill="1" applyBorder="1" applyAlignment="1" applyProtection="1">
      <alignment horizontal="right"/>
      <protection hidden="1"/>
    </xf>
    <xf numFmtId="165" fontId="19" fillId="0" borderId="1" xfId="1" applyNumberFormat="1" applyFont="1" applyFill="1" applyBorder="1" applyAlignment="1" applyProtection="1">
      <alignment horizontal="right" vertical="center"/>
      <protection hidden="1"/>
    </xf>
    <xf numFmtId="165" fontId="24" fillId="0" borderId="1" xfId="1" applyNumberFormat="1" applyFont="1" applyFill="1" applyBorder="1" applyAlignment="1" applyProtection="1">
      <alignment horizontal="right"/>
      <protection hidden="1"/>
    </xf>
    <xf numFmtId="0" fontId="18" fillId="0" borderId="2" xfId="1" applyNumberFormat="1" applyFont="1" applyFill="1" applyBorder="1" applyAlignment="1" applyProtection="1">
      <alignment vertical="center"/>
      <protection hidden="1"/>
    </xf>
    <xf numFmtId="0" fontId="7" fillId="0" borderId="2" xfId="1" applyNumberFormat="1" applyFont="1" applyFill="1" applyBorder="1" applyAlignment="1" applyProtection="1">
      <alignment wrapText="1"/>
      <protection hidden="1"/>
    </xf>
    <xf numFmtId="164" fontId="19" fillId="0" borderId="1" xfId="1" applyNumberFormat="1" applyFont="1" applyFill="1" applyBorder="1" applyAlignment="1" applyProtection="1">
      <alignment horizontal="right" vertical="center"/>
      <protection hidden="1"/>
    </xf>
    <xf numFmtId="164" fontId="17" fillId="0" borderId="1" xfId="1" applyNumberFormat="1" applyFont="1" applyFill="1" applyBorder="1" applyAlignment="1" applyProtection="1">
      <alignment horizontal="right"/>
      <protection hidden="1"/>
    </xf>
    <xf numFmtId="49" fontId="20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6" fillId="0" borderId="0" xfId="0" applyFont="1" applyFill="1" applyAlignment="1">
      <alignment horizontal="center" vertical="center"/>
    </xf>
    <xf numFmtId="49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4" xfId="0" applyNumberFormat="1" applyFont="1" applyFill="1" applyBorder="1" applyAlignment="1" applyProtection="1">
      <alignment horizontal="center" vertical="center" wrapText="1"/>
      <protection locked="0" hidden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9"/>
  <sheetViews>
    <sheetView tabSelected="1" topLeftCell="A30" workbookViewId="0">
      <selection activeCell="C48" sqref="C48"/>
    </sheetView>
  </sheetViews>
  <sheetFormatPr defaultColWidth="9.28515625" defaultRowHeight="15.35"/>
  <cols>
    <col min="1" max="1" width="14" style="1" customWidth="1"/>
    <col min="2" max="2" width="36.42578125" style="1" customWidth="1"/>
    <col min="3" max="3" width="17" style="1" customWidth="1"/>
    <col min="4" max="4" width="15.28515625" style="1" hidden="1" customWidth="1"/>
    <col min="5" max="5" width="16.85546875" style="1" customWidth="1"/>
    <col min="6" max="6" width="9" style="3" customWidth="1"/>
    <col min="7" max="7" width="12.42578125" style="1" customWidth="1"/>
    <col min="8" max="8" width="13.85546875" style="1" customWidth="1"/>
    <col min="9" max="9" width="10.42578125" style="1" customWidth="1"/>
    <col min="10" max="10" width="15.7109375" style="1" bestFit="1" customWidth="1"/>
    <col min="11" max="11" width="18.7109375" style="1" customWidth="1"/>
    <col min="12" max="12" width="16.42578125" style="1" customWidth="1"/>
    <col min="13" max="16384" width="9.28515625" style="1"/>
  </cols>
  <sheetData>
    <row r="1" spans="1:12" ht="42.7" customHeight="1">
      <c r="A1" s="91" t="s">
        <v>88</v>
      </c>
      <c r="B1" s="91"/>
      <c r="C1" s="91"/>
      <c r="D1" s="91"/>
      <c r="E1" s="91"/>
      <c r="F1" s="91"/>
      <c r="G1" s="91"/>
      <c r="H1" s="91"/>
      <c r="I1" s="10"/>
      <c r="J1" s="10"/>
    </row>
    <row r="2" spans="1:12" ht="23.5" customHeight="1">
      <c r="A2" s="91" t="s">
        <v>89</v>
      </c>
      <c r="B2" s="91"/>
      <c r="C2" s="91"/>
      <c r="D2" s="91"/>
      <c r="E2" s="91"/>
      <c r="F2" s="91"/>
      <c r="G2" s="91"/>
      <c r="H2" s="91"/>
      <c r="I2" s="10"/>
      <c r="J2" s="10"/>
    </row>
    <row r="3" spans="1:12" ht="26.5" customHeight="1">
      <c r="A3" s="47"/>
      <c r="B3" s="48" t="s">
        <v>67</v>
      </c>
      <c r="C3" s="47"/>
      <c r="D3" s="47"/>
      <c r="E3" s="49" t="s">
        <v>0</v>
      </c>
      <c r="F3" s="50"/>
      <c r="G3" s="49"/>
      <c r="H3" s="47"/>
      <c r="I3" s="10"/>
      <c r="J3" s="10"/>
    </row>
    <row r="4" spans="1:12" ht="21.7" customHeight="1">
      <c r="A4" s="92" t="s">
        <v>1</v>
      </c>
      <c r="B4" s="92" t="s">
        <v>2</v>
      </c>
      <c r="C4" s="92" t="s">
        <v>81</v>
      </c>
      <c r="D4" s="93">
        <v>2020</v>
      </c>
      <c r="E4" s="94"/>
      <c r="F4" s="94"/>
      <c r="G4" s="92" t="s">
        <v>82</v>
      </c>
      <c r="H4" s="92" t="s">
        <v>83</v>
      </c>
      <c r="I4" s="10"/>
      <c r="J4" s="10"/>
    </row>
    <row r="5" spans="1:12" ht="72" customHeight="1">
      <c r="A5" s="92"/>
      <c r="B5" s="92"/>
      <c r="C5" s="92"/>
      <c r="D5" s="46" t="s">
        <v>3</v>
      </c>
      <c r="E5" s="46" t="s">
        <v>4</v>
      </c>
      <c r="F5" s="57" t="s">
        <v>75</v>
      </c>
      <c r="G5" s="92"/>
      <c r="H5" s="92" t="s">
        <v>4</v>
      </c>
      <c r="I5" s="10"/>
      <c r="J5" s="10"/>
    </row>
    <row r="6" spans="1:12" ht="14.35" customHeight="1">
      <c r="A6" s="46" t="s">
        <v>5</v>
      </c>
      <c r="B6" s="46" t="s">
        <v>6</v>
      </c>
      <c r="C6" s="46" t="s">
        <v>7</v>
      </c>
      <c r="D6" s="46" t="s">
        <v>8</v>
      </c>
      <c r="E6" s="46" t="s">
        <v>68</v>
      </c>
      <c r="F6" s="58">
        <v>6</v>
      </c>
      <c r="G6" s="46" t="s">
        <v>9</v>
      </c>
      <c r="H6" s="46" t="s">
        <v>69</v>
      </c>
      <c r="I6" s="10"/>
      <c r="J6" s="10"/>
    </row>
    <row r="7" spans="1:12" s="4" customFormat="1" ht="39.700000000000003" customHeight="1">
      <c r="A7" s="51" t="s">
        <v>11</v>
      </c>
      <c r="B7" s="52" t="s">
        <v>12</v>
      </c>
      <c r="C7" s="45">
        <f>SUM(C8+C22)</f>
        <v>5994037</v>
      </c>
      <c r="D7" s="45">
        <f>SUM(D8+D22)</f>
        <v>10707194.100000001</v>
      </c>
      <c r="E7" s="45">
        <f>SUM(E8+E22)</f>
        <v>6584668</v>
      </c>
      <c r="F7" s="59">
        <f>SUM(E7/D7)</f>
        <v>0.61497605614527895</v>
      </c>
      <c r="G7" s="60">
        <f>(E7/C7)</f>
        <v>1.0985364287874766</v>
      </c>
      <c r="H7" s="45">
        <f t="shared" ref="H7:H23" si="0">SUM(E7-C7)</f>
        <v>590631</v>
      </c>
      <c r="I7" s="12"/>
      <c r="J7" s="12"/>
      <c r="K7" s="9"/>
      <c r="L7" s="7"/>
    </row>
    <row r="8" spans="1:12" s="5" customFormat="1" ht="21.35">
      <c r="A8" s="53" t="s">
        <v>13</v>
      </c>
      <c r="B8" s="54" t="s">
        <v>14</v>
      </c>
      <c r="C8" s="42">
        <f>C9+C11+C12+C13+C14+C16+C17+C19+C20+C21+C15+C18</f>
        <v>2787080.4000000004</v>
      </c>
      <c r="D8" s="42">
        <f>D9+D11+D12+D13+D14+D16+D17+D19+D20+D21+D15+D18</f>
        <v>3817601.2</v>
      </c>
      <c r="E8" s="42">
        <f>E9+E11+E12+E13+E14+E16+E17+E19+E20+E21+E15+E18</f>
        <v>2645188.2999999993</v>
      </c>
      <c r="F8" s="61">
        <f>E8/D8</f>
        <v>0.69289277779983915</v>
      </c>
      <c r="G8" s="62">
        <f t="shared" ref="G8:G14" si="1">E8/C8</f>
        <v>0.94908934094617403</v>
      </c>
      <c r="H8" s="42">
        <f t="shared" si="0"/>
        <v>-141892.10000000102</v>
      </c>
      <c r="I8" s="13"/>
      <c r="J8" s="13"/>
      <c r="K8" s="8"/>
      <c r="L8" s="8"/>
    </row>
    <row r="9" spans="1:12" s="5" customFormat="1" ht="21.35">
      <c r="A9" s="53" t="s">
        <v>15</v>
      </c>
      <c r="B9" s="54" t="s">
        <v>16</v>
      </c>
      <c r="C9" s="42">
        <v>1909525.8</v>
      </c>
      <c r="D9" s="42">
        <v>2712443.6</v>
      </c>
      <c r="E9" s="42">
        <v>1896965.8</v>
      </c>
      <c r="F9" s="61">
        <f t="shared" ref="F9:F14" si="2">E9/D9</f>
        <v>0.69935677187905398</v>
      </c>
      <c r="G9" s="62">
        <f t="shared" si="1"/>
        <v>0.99342245074667224</v>
      </c>
      <c r="H9" s="42">
        <f t="shared" si="0"/>
        <v>-12560</v>
      </c>
      <c r="I9" s="14"/>
      <c r="J9" s="14"/>
    </row>
    <row r="10" spans="1:12" s="4" customFormat="1" ht="31.5" customHeight="1">
      <c r="A10" s="55"/>
      <c r="B10" s="56" t="s">
        <v>80</v>
      </c>
      <c r="C10" s="43">
        <v>1478307.7</v>
      </c>
      <c r="D10" s="43">
        <v>2088606.2</v>
      </c>
      <c r="E10" s="43">
        <v>1459149.1</v>
      </c>
      <c r="F10" s="63">
        <f t="shared" si="2"/>
        <v>0.69862336901997135</v>
      </c>
      <c r="G10" s="64">
        <f t="shared" si="1"/>
        <v>0.98704018114767322</v>
      </c>
      <c r="H10" s="65">
        <f t="shared" si="0"/>
        <v>-19158.59999999986</v>
      </c>
      <c r="I10" s="10"/>
      <c r="J10" s="10"/>
    </row>
    <row r="11" spans="1:12" s="4" customFormat="1" ht="32">
      <c r="A11" s="53" t="s">
        <v>17</v>
      </c>
      <c r="B11" s="54" t="s">
        <v>18</v>
      </c>
      <c r="C11" s="42">
        <v>45908.5</v>
      </c>
      <c r="D11" s="42">
        <v>82093.5</v>
      </c>
      <c r="E11" s="42">
        <v>54168</v>
      </c>
      <c r="F11" s="61">
        <f t="shared" si="2"/>
        <v>0.65983299530413497</v>
      </c>
      <c r="G11" s="62">
        <f t="shared" si="1"/>
        <v>1.1799122166918981</v>
      </c>
      <c r="H11" s="42">
        <f t="shared" si="0"/>
        <v>8259.5</v>
      </c>
      <c r="I11" s="10"/>
      <c r="J11" s="10"/>
    </row>
    <row r="12" spans="1:12" s="5" customFormat="1" ht="21.35">
      <c r="A12" s="53" t="s">
        <v>19</v>
      </c>
      <c r="B12" s="54" t="s">
        <v>20</v>
      </c>
      <c r="C12" s="42">
        <v>284854.40000000002</v>
      </c>
      <c r="D12" s="42">
        <v>331396.7</v>
      </c>
      <c r="E12" s="42">
        <v>254903.2</v>
      </c>
      <c r="F12" s="61">
        <f t="shared" si="2"/>
        <v>0.7691784498759342</v>
      </c>
      <c r="G12" s="62">
        <f t="shared" si="1"/>
        <v>0.89485435366278343</v>
      </c>
      <c r="H12" s="42">
        <f t="shared" si="0"/>
        <v>-29951.200000000012</v>
      </c>
      <c r="I12" s="14"/>
      <c r="J12" s="14"/>
    </row>
    <row r="13" spans="1:12" s="5" customFormat="1" ht="21.35">
      <c r="A13" s="53" t="s">
        <v>21</v>
      </c>
      <c r="B13" s="54" t="s">
        <v>22</v>
      </c>
      <c r="C13" s="42">
        <v>216715.4</v>
      </c>
      <c r="D13" s="42">
        <v>359862</v>
      </c>
      <c r="E13" s="42">
        <v>155550.9</v>
      </c>
      <c r="F13" s="61">
        <f t="shared" si="2"/>
        <v>0.43225152975307202</v>
      </c>
      <c r="G13" s="62">
        <f t="shared" si="1"/>
        <v>0.71776578867953089</v>
      </c>
      <c r="H13" s="42">
        <f t="shared" si="0"/>
        <v>-61164.5</v>
      </c>
      <c r="I13" s="14"/>
      <c r="J13" s="14"/>
    </row>
    <row r="14" spans="1:12" s="5" customFormat="1" ht="36" customHeight="1">
      <c r="A14" s="53" t="s">
        <v>23</v>
      </c>
      <c r="B14" s="54" t="s">
        <v>24</v>
      </c>
      <c r="C14" s="44">
        <v>24693.9</v>
      </c>
      <c r="D14" s="44">
        <v>34422.800000000003</v>
      </c>
      <c r="E14" s="44">
        <v>24230.3</v>
      </c>
      <c r="F14" s="61">
        <f t="shared" si="2"/>
        <v>0.70390264592072693</v>
      </c>
      <c r="G14" s="62">
        <f t="shared" si="1"/>
        <v>0.98122613276963133</v>
      </c>
      <c r="H14" s="42">
        <f t="shared" si="0"/>
        <v>-463.60000000000218</v>
      </c>
      <c r="I14" s="14"/>
      <c r="J14" s="14"/>
    </row>
    <row r="15" spans="1:12" s="5" customFormat="1" ht="36" customHeight="1">
      <c r="A15" s="53" t="s">
        <v>78</v>
      </c>
      <c r="B15" s="54" t="s">
        <v>79</v>
      </c>
      <c r="C15" s="44"/>
      <c r="D15" s="44">
        <v>0</v>
      </c>
      <c r="E15" s="44">
        <v>0</v>
      </c>
      <c r="F15" s="61"/>
      <c r="G15" s="62"/>
      <c r="H15" s="42">
        <f t="shared" si="0"/>
        <v>0</v>
      </c>
      <c r="I15" s="14"/>
      <c r="J15" s="14"/>
    </row>
    <row r="16" spans="1:12" s="5" customFormat="1" ht="42.7">
      <c r="A16" s="53" t="s">
        <v>25</v>
      </c>
      <c r="B16" s="54" t="s">
        <v>26</v>
      </c>
      <c r="C16" s="42">
        <v>223428.6</v>
      </c>
      <c r="D16" s="42">
        <v>223169.1</v>
      </c>
      <c r="E16" s="42">
        <v>187087.4</v>
      </c>
      <c r="F16" s="66">
        <f>SUM(E16/D16)</f>
        <v>0.83832125504830191</v>
      </c>
      <c r="G16" s="66">
        <f>SUM(E16/C16)</f>
        <v>0.83734759113202151</v>
      </c>
      <c r="H16" s="42">
        <f t="shared" si="0"/>
        <v>-36341.200000000012</v>
      </c>
      <c r="I16" s="14"/>
      <c r="J16" s="14"/>
    </row>
    <row r="17" spans="1:10" s="5" customFormat="1" ht="55.5" customHeight="1">
      <c r="A17" s="53" t="s">
        <v>27</v>
      </c>
      <c r="B17" s="54" t="s">
        <v>28</v>
      </c>
      <c r="C17" s="44">
        <v>4214.2</v>
      </c>
      <c r="D17" s="44">
        <v>2790</v>
      </c>
      <c r="E17" s="44">
        <v>3314.1</v>
      </c>
      <c r="F17" s="61">
        <f t="shared" ref="F17:F23" si="3">E17/D17</f>
        <v>1.1878494623655913</v>
      </c>
      <c r="G17" s="62">
        <f t="shared" ref="G17:G23" si="4">E17/C17</f>
        <v>0.78641260500213561</v>
      </c>
      <c r="H17" s="42">
        <f t="shared" si="0"/>
        <v>-900.09999999999991</v>
      </c>
      <c r="I17" s="14"/>
      <c r="J17" s="14"/>
    </row>
    <row r="18" spans="1:10" s="5" customFormat="1" ht="51" customHeight="1">
      <c r="A18" s="53" t="s">
        <v>76</v>
      </c>
      <c r="B18" s="54" t="s">
        <v>77</v>
      </c>
      <c r="C18" s="44">
        <v>1139.5</v>
      </c>
      <c r="D18" s="44">
        <v>5000</v>
      </c>
      <c r="E18" s="44">
        <v>5688.8</v>
      </c>
      <c r="F18" s="61">
        <f t="shared" si="3"/>
        <v>1.1377600000000001</v>
      </c>
      <c r="G18" s="62">
        <f t="shared" si="4"/>
        <v>4.992365072400176</v>
      </c>
      <c r="H18" s="42">
        <f t="shared" si="0"/>
        <v>4549.3</v>
      </c>
      <c r="I18" s="14"/>
      <c r="J18" s="14"/>
    </row>
    <row r="19" spans="1:10" s="5" customFormat="1" ht="32">
      <c r="A19" s="53" t="s">
        <v>29</v>
      </c>
      <c r="B19" s="54" t="s">
        <v>30</v>
      </c>
      <c r="C19" s="42">
        <v>46602</v>
      </c>
      <c r="D19" s="42">
        <v>46550</v>
      </c>
      <c r="E19" s="42">
        <v>30740.1</v>
      </c>
      <c r="F19" s="61">
        <f t="shared" si="3"/>
        <v>0.66036734693877552</v>
      </c>
      <c r="G19" s="62">
        <f t="shared" si="4"/>
        <v>0.65963048796189006</v>
      </c>
      <c r="H19" s="42">
        <f t="shared" si="0"/>
        <v>-15861.900000000001</v>
      </c>
      <c r="I19" s="14"/>
      <c r="J19" s="14"/>
    </row>
    <row r="20" spans="1:10" s="5" customFormat="1" ht="21.35">
      <c r="A20" s="53" t="s">
        <v>31</v>
      </c>
      <c r="B20" s="54" t="s">
        <v>32</v>
      </c>
      <c r="C20" s="44">
        <v>16470.099999999999</v>
      </c>
      <c r="D20" s="44">
        <v>5000</v>
      </c>
      <c r="E20" s="44">
        <v>8680.2999999999993</v>
      </c>
      <c r="F20" s="61">
        <f t="shared" si="3"/>
        <v>1.7360599999999999</v>
      </c>
      <c r="G20" s="62">
        <f t="shared" si="4"/>
        <v>0.52703383707445617</v>
      </c>
      <c r="H20" s="42">
        <f t="shared" si="0"/>
        <v>-7789.7999999999993</v>
      </c>
      <c r="I20" s="14"/>
      <c r="J20" s="14"/>
    </row>
    <row r="21" spans="1:10" s="5" customFormat="1" ht="21.35">
      <c r="A21" s="53" t="s">
        <v>33</v>
      </c>
      <c r="B21" s="54" t="s">
        <v>34</v>
      </c>
      <c r="C21" s="44">
        <v>13528</v>
      </c>
      <c r="D21" s="44">
        <v>14873.5</v>
      </c>
      <c r="E21" s="44">
        <v>23859.4</v>
      </c>
      <c r="F21" s="61">
        <f t="shared" si="3"/>
        <v>1.6041550408444549</v>
      </c>
      <c r="G21" s="62">
        <f t="shared" si="4"/>
        <v>1.7637049083382614</v>
      </c>
      <c r="H21" s="42">
        <f t="shared" si="0"/>
        <v>10331.400000000001</v>
      </c>
      <c r="I21" s="14"/>
      <c r="J21" s="14"/>
    </row>
    <row r="22" spans="1:10" s="5" customFormat="1" ht="21.35">
      <c r="A22" s="53" t="s">
        <v>35</v>
      </c>
      <c r="B22" s="54" t="s">
        <v>36</v>
      </c>
      <c r="C22" s="44">
        <v>3206956.6</v>
      </c>
      <c r="D22" s="44">
        <v>6889592.9000000004</v>
      </c>
      <c r="E22" s="44">
        <v>3939479.7</v>
      </c>
      <c r="F22" s="61">
        <f t="shared" si="3"/>
        <v>0.57180152110293769</v>
      </c>
      <c r="G22" s="62">
        <f t="shared" si="4"/>
        <v>1.2284169046752924</v>
      </c>
      <c r="H22" s="42">
        <f t="shared" si="0"/>
        <v>732523.10000000009</v>
      </c>
      <c r="I22" s="14"/>
      <c r="J22" s="14"/>
    </row>
    <row r="23" spans="1:10" s="6" customFormat="1" ht="42" customHeight="1">
      <c r="A23" s="90" t="s">
        <v>37</v>
      </c>
      <c r="B23" s="90"/>
      <c r="C23" s="45">
        <f>C8-C10</f>
        <v>1308772.7000000004</v>
      </c>
      <c r="D23" s="45">
        <f>D8-D10</f>
        <v>1728995.0000000002</v>
      </c>
      <c r="E23" s="45">
        <f>E8-E10-8538.6</f>
        <v>1177500.5999999992</v>
      </c>
      <c r="F23" s="62">
        <f t="shared" si="3"/>
        <v>0.68103181327881168</v>
      </c>
      <c r="G23" s="62">
        <f t="shared" si="4"/>
        <v>0.89969832041881592</v>
      </c>
      <c r="H23" s="45">
        <f t="shared" si="0"/>
        <v>-131272.10000000126</v>
      </c>
      <c r="I23" s="15"/>
      <c r="J23" s="15"/>
    </row>
    <row r="24" spans="1:10" s="2" customFormat="1" ht="18.850000000000001" customHeight="1">
      <c r="A24" s="23"/>
      <c r="B24" s="23"/>
      <c r="C24" s="24"/>
      <c r="D24" s="24"/>
      <c r="E24" s="24"/>
      <c r="F24" s="25"/>
      <c r="G24" s="26"/>
      <c r="H24" s="24"/>
      <c r="I24" s="15"/>
      <c r="J24" s="15"/>
    </row>
    <row r="25" spans="1:10" s="38" customFormat="1" ht="32.35" customHeight="1">
      <c r="A25" s="31"/>
      <c r="B25" s="31"/>
      <c r="C25" s="36"/>
      <c r="D25" s="36"/>
      <c r="E25" s="36"/>
      <c r="F25" s="32"/>
      <c r="G25" s="32"/>
      <c r="H25" s="32"/>
      <c r="I25" s="37"/>
      <c r="J25" s="37"/>
    </row>
    <row r="26" spans="1:10" s="2" customFormat="1" ht="32.35" customHeight="1">
      <c r="A26" s="16"/>
      <c r="B26" s="16"/>
      <c r="C26" s="17"/>
      <c r="D26" s="17"/>
      <c r="E26" s="17"/>
      <c r="F26" s="18"/>
      <c r="G26" s="19"/>
      <c r="H26" s="17"/>
      <c r="I26" s="15"/>
      <c r="J26" s="15"/>
    </row>
    <row r="27" spans="1:10" s="2" customFormat="1" ht="32.35" customHeight="1">
      <c r="A27" s="16"/>
      <c r="B27" s="16"/>
      <c r="C27" s="17"/>
      <c r="D27" s="17"/>
      <c r="E27" s="17"/>
      <c r="F27" s="18"/>
      <c r="G27" s="19"/>
      <c r="H27" s="17"/>
      <c r="I27" s="15"/>
      <c r="J27" s="15"/>
    </row>
    <row r="28" spans="1:10" s="2" customFormat="1" ht="32.35" customHeight="1">
      <c r="A28" s="16"/>
      <c r="B28" s="16"/>
      <c r="C28" s="17"/>
      <c r="D28" s="17"/>
      <c r="E28" s="17"/>
      <c r="F28" s="18"/>
      <c r="G28" s="19"/>
      <c r="H28" s="17"/>
      <c r="I28" s="67"/>
      <c r="J28" s="67"/>
    </row>
    <row r="29" spans="1:10" s="2" customFormat="1" ht="31.5" customHeight="1">
      <c r="A29" s="16"/>
      <c r="B29" s="16"/>
      <c r="C29" s="17"/>
      <c r="D29" s="17"/>
      <c r="E29" s="17"/>
      <c r="F29" s="18"/>
      <c r="G29" s="19"/>
      <c r="H29" s="17"/>
      <c r="I29" s="67"/>
      <c r="J29" s="67"/>
    </row>
    <row r="30" spans="1:10" s="2" customFormat="1" ht="31.5" customHeight="1">
      <c r="A30" s="16"/>
      <c r="B30" s="16"/>
      <c r="C30" s="17"/>
      <c r="D30" s="17"/>
      <c r="E30" s="17"/>
      <c r="F30" s="18"/>
      <c r="G30" s="19"/>
      <c r="H30" s="17"/>
      <c r="I30" s="67"/>
      <c r="J30" s="67"/>
    </row>
    <row r="31" spans="1:10" s="4" customFormat="1" ht="36.85" customHeight="1">
      <c r="A31" s="68"/>
      <c r="B31" s="69" t="s">
        <v>74</v>
      </c>
      <c r="C31" s="68"/>
      <c r="D31" s="70"/>
      <c r="E31" s="71"/>
      <c r="F31" s="71"/>
      <c r="G31" s="72" t="s">
        <v>38</v>
      </c>
      <c r="H31" s="73"/>
      <c r="I31" s="73"/>
      <c r="J31" s="73"/>
    </row>
    <row r="32" spans="1:10" ht="72">
      <c r="A32" s="74" t="s">
        <v>39</v>
      </c>
      <c r="B32" s="75" t="s">
        <v>40</v>
      </c>
      <c r="C32" s="74" t="s">
        <v>81</v>
      </c>
      <c r="D32" s="76" t="s">
        <v>84</v>
      </c>
      <c r="E32" s="76" t="s">
        <v>73</v>
      </c>
      <c r="F32" s="76" t="s">
        <v>85</v>
      </c>
      <c r="G32" s="76" t="s">
        <v>86</v>
      </c>
      <c r="H32" s="77" t="s">
        <v>87</v>
      </c>
      <c r="I32" s="77" t="s">
        <v>72</v>
      </c>
      <c r="J32" s="78"/>
    </row>
    <row r="33" spans="1:10">
      <c r="A33" s="28" t="s">
        <v>5</v>
      </c>
      <c r="B33" s="29">
        <v>2</v>
      </c>
      <c r="C33" s="28">
        <v>3</v>
      </c>
      <c r="D33" s="27">
        <v>4</v>
      </c>
      <c r="E33" s="27">
        <v>5</v>
      </c>
      <c r="F33" s="27">
        <v>6</v>
      </c>
      <c r="G33" s="27">
        <v>7</v>
      </c>
      <c r="H33" s="27">
        <v>8</v>
      </c>
      <c r="I33" s="27">
        <v>9</v>
      </c>
      <c r="J33" s="10"/>
    </row>
    <row r="34" spans="1:10" ht="40.85" customHeight="1">
      <c r="A34" s="28"/>
      <c r="B34" s="86" t="s">
        <v>41</v>
      </c>
      <c r="C34" s="84">
        <f>SUM(C35:C47)</f>
        <v>6138670.8999999994</v>
      </c>
      <c r="D34" s="84">
        <f>SUM(D35:D47)</f>
        <v>11121720.200000001</v>
      </c>
      <c r="E34" s="84">
        <f>SUM(E35:E47)</f>
        <v>6231142.7000000002</v>
      </c>
      <c r="F34" s="88">
        <f t="shared" ref="F34:F47" si="5">E34/D34</f>
        <v>0.56026788913463221</v>
      </c>
      <c r="G34" s="88">
        <f>SUM(E34/C34)</f>
        <v>1.0150638145465658</v>
      </c>
      <c r="H34" s="84">
        <f>SUM(H35:H47)</f>
        <v>92471.800000000396</v>
      </c>
      <c r="I34" s="84">
        <f>SUM(I35:I47)</f>
        <v>0</v>
      </c>
      <c r="J34" s="10"/>
    </row>
    <row r="35" spans="1:10" s="4" customFormat="1" ht="42" customHeight="1">
      <c r="A35" s="28" t="s">
        <v>42</v>
      </c>
      <c r="B35" s="87" t="s">
        <v>43</v>
      </c>
      <c r="C35" s="83">
        <v>517685.6</v>
      </c>
      <c r="D35" s="83">
        <v>912886.9</v>
      </c>
      <c r="E35" s="83">
        <v>527169</v>
      </c>
      <c r="F35" s="89">
        <f t="shared" si="5"/>
        <v>0.57747460282319751</v>
      </c>
      <c r="G35" s="89">
        <f>SUM(E35/C35)</f>
        <v>1.0183188406245027</v>
      </c>
      <c r="H35" s="83">
        <f t="shared" ref="H35:H47" si="6">SUM(E35-C35)</f>
        <v>9483.4000000000233</v>
      </c>
      <c r="I35" s="85"/>
      <c r="J35" s="10"/>
    </row>
    <row r="36" spans="1:10" s="4" customFormat="1" ht="42" customHeight="1">
      <c r="A36" s="28" t="s">
        <v>44</v>
      </c>
      <c r="B36" s="87" t="s">
        <v>45</v>
      </c>
      <c r="C36" s="83">
        <v>5157.1000000000004</v>
      </c>
      <c r="D36" s="83">
        <v>0</v>
      </c>
      <c r="E36" s="83">
        <v>0</v>
      </c>
      <c r="F36" s="89">
        <v>0</v>
      </c>
      <c r="G36" s="89">
        <f>SUM(E36/C36)</f>
        <v>0</v>
      </c>
      <c r="H36" s="83">
        <f t="shared" si="6"/>
        <v>-5157.1000000000004</v>
      </c>
      <c r="I36" s="85"/>
      <c r="J36" s="10"/>
    </row>
    <row r="37" spans="1:10" s="4" customFormat="1" ht="42" customHeight="1">
      <c r="A37" s="28" t="s">
        <v>46</v>
      </c>
      <c r="B37" s="87" t="s">
        <v>47</v>
      </c>
      <c r="C37" s="83">
        <v>54413.8</v>
      </c>
      <c r="D37" s="83">
        <v>96885.3</v>
      </c>
      <c r="E37" s="83">
        <v>57930.2</v>
      </c>
      <c r="F37" s="89">
        <f t="shared" si="5"/>
        <v>0.59792558829874087</v>
      </c>
      <c r="G37" s="89">
        <f t="shared" ref="G37:G47" si="7">SUM(E37/C37)</f>
        <v>1.064623312468528</v>
      </c>
      <c r="H37" s="83">
        <f t="shared" si="6"/>
        <v>3516.3999999999942</v>
      </c>
      <c r="I37" s="85"/>
      <c r="J37" s="10"/>
    </row>
    <row r="38" spans="1:10" s="4" customFormat="1" ht="42" customHeight="1">
      <c r="A38" s="28" t="s">
        <v>48</v>
      </c>
      <c r="B38" s="87" t="s">
        <v>49</v>
      </c>
      <c r="C38" s="83">
        <v>280098.7</v>
      </c>
      <c r="D38" s="83">
        <v>1056428.5</v>
      </c>
      <c r="E38" s="83">
        <v>331767.40000000002</v>
      </c>
      <c r="F38" s="89">
        <f t="shared" si="5"/>
        <v>0.31404624165288991</v>
      </c>
      <c r="G38" s="89">
        <f t="shared" si="7"/>
        <v>1.1844660471469521</v>
      </c>
      <c r="H38" s="83">
        <f t="shared" si="6"/>
        <v>51668.700000000012</v>
      </c>
      <c r="I38" s="85"/>
      <c r="J38" s="10"/>
    </row>
    <row r="39" spans="1:10" s="4" customFormat="1" ht="42" customHeight="1">
      <c r="A39" s="28" t="s">
        <v>50</v>
      </c>
      <c r="B39" s="87" t="s">
        <v>51</v>
      </c>
      <c r="C39" s="83">
        <v>849068.7</v>
      </c>
      <c r="D39" s="83">
        <v>1857665.2</v>
      </c>
      <c r="E39" s="83">
        <v>799749.6</v>
      </c>
      <c r="F39" s="89">
        <f t="shared" si="5"/>
        <v>0.43051331316321156</v>
      </c>
      <c r="G39" s="89">
        <f t="shared" si="7"/>
        <v>0.94191388753348226</v>
      </c>
      <c r="H39" s="83">
        <f t="shared" si="6"/>
        <v>-49319.099999999977</v>
      </c>
      <c r="I39" s="83"/>
      <c r="J39" s="10"/>
    </row>
    <row r="40" spans="1:10" s="4" customFormat="1" ht="42" customHeight="1">
      <c r="A40" s="28" t="s">
        <v>52</v>
      </c>
      <c r="B40" s="87" t="s">
        <v>53</v>
      </c>
      <c r="C40" s="83">
        <v>1739.8</v>
      </c>
      <c r="D40" s="83">
        <v>39310.9</v>
      </c>
      <c r="E40" s="83">
        <v>19910.2</v>
      </c>
      <c r="F40" s="89">
        <f t="shared" si="5"/>
        <v>0.50648039093482977</v>
      </c>
      <c r="G40" s="89">
        <f>SUM(E40/C40)</f>
        <v>11.443959075755835</v>
      </c>
      <c r="H40" s="83">
        <f t="shared" si="6"/>
        <v>18170.400000000001</v>
      </c>
      <c r="I40" s="85"/>
      <c r="J40" s="10"/>
    </row>
    <row r="41" spans="1:10" ht="42" customHeight="1">
      <c r="A41" s="28" t="s">
        <v>54</v>
      </c>
      <c r="B41" s="87" t="s">
        <v>55</v>
      </c>
      <c r="C41" s="83">
        <v>3371702.4</v>
      </c>
      <c r="D41" s="83">
        <v>5634550.0999999996</v>
      </c>
      <c r="E41" s="83">
        <v>3506270.2</v>
      </c>
      <c r="F41" s="89">
        <f t="shared" si="5"/>
        <v>0.62228041951388458</v>
      </c>
      <c r="G41" s="89">
        <f t="shared" si="7"/>
        <v>1.0399109363863193</v>
      </c>
      <c r="H41" s="83">
        <f t="shared" si="6"/>
        <v>134567.80000000028</v>
      </c>
      <c r="I41" s="83"/>
      <c r="J41" s="10"/>
    </row>
    <row r="42" spans="1:10" ht="42" customHeight="1">
      <c r="A42" s="28" t="s">
        <v>56</v>
      </c>
      <c r="B42" s="87" t="s">
        <v>57</v>
      </c>
      <c r="C42" s="83">
        <v>314133.09999999998</v>
      </c>
      <c r="D42" s="83">
        <v>523848.5</v>
      </c>
      <c r="E42" s="83">
        <v>301143.40000000002</v>
      </c>
      <c r="F42" s="89">
        <f t="shared" si="5"/>
        <v>0.57486735191567795</v>
      </c>
      <c r="G42" s="89">
        <f t="shared" si="7"/>
        <v>0.95864905672149814</v>
      </c>
      <c r="H42" s="83">
        <f t="shared" si="6"/>
        <v>-12989.699999999953</v>
      </c>
      <c r="I42" s="83"/>
      <c r="J42" s="10"/>
    </row>
    <row r="43" spans="1:10" ht="42" customHeight="1">
      <c r="A43" s="28" t="s">
        <v>58</v>
      </c>
      <c r="B43" s="87" t="s">
        <v>59</v>
      </c>
      <c r="C43" s="83">
        <v>21932.7</v>
      </c>
      <c r="D43" s="83">
        <v>0</v>
      </c>
      <c r="E43" s="83">
        <v>0</v>
      </c>
      <c r="F43" s="89">
        <v>0</v>
      </c>
      <c r="G43" s="89">
        <f>SUM(E43/C43)</f>
        <v>0</v>
      </c>
      <c r="H43" s="83">
        <f t="shared" si="6"/>
        <v>-21932.7</v>
      </c>
      <c r="I43" s="85"/>
      <c r="J43" s="10"/>
    </row>
    <row r="44" spans="1:10" ht="42" customHeight="1">
      <c r="A44" s="28" t="s">
        <v>10</v>
      </c>
      <c r="B44" s="87" t="s">
        <v>60</v>
      </c>
      <c r="C44" s="83">
        <v>274600.8</v>
      </c>
      <c r="D44" s="83">
        <v>350253.9</v>
      </c>
      <c r="E44" s="83">
        <v>270905.8</v>
      </c>
      <c r="F44" s="89">
        <f t="shared" si="5"/>
        <v>0.77345548472122638</v>
      </c>
      <c r="G44" s="89">
        <f>SUM(E44/C44)</f>
        <v>0.98654410329467357</v>
      </c>
      <c r="H44" s="83">
        <f t="shared" si="6"/>
        <v>-3695</v>
      </c>
      <c r="I44" s="85"/>
      <c r="J44" s="10"/>
    </row>
    <row r="45" spans="1:10" ht="42" customHeight="1">
      <c r="A45" s="28" t="s">
        <v>61</v>
      </c>
      <c r="B45" s="87" t="s">
        <v>62</v>
      </c>
      <c r="C45" s="83">
        <v>404477</v>
      </c>
      <c r="D45" s="83">
        <v>588485.30000000005</v>
      </c>
      <c r="E45" s="83">
        <v>376453.8</v>
      </c>
      <c r="F45" s="89">
        <f t="shared" si="5"/>
        <v>0.63969958128095972</v>
      </c>
      <c r="G45" s="89">
        <f t="shared" si="7"/>
        <v>0.93071744499687248</v>
      </c>
      <c r="H45" s="83">
        <f t="shared" si="6"/>
        <v>-28023.200000000012</v>
      </c>
      <c r="I45" s="85"/>
      <c r="J45" s="10"/>
    </row>
    <row r="46" spans="1:10" ht="42" customHeight="1">
      <c r="A46" s="28" t="s">
        <v>63</v>
      </c>
      <c r="B46" s="87" t="s">
        <v>64</v>
      </c>
      <c r="C46" s="83">
        <v>19683.400000000001</v>
      </c>
      <c r="D46" s="83">
        <v>24845.599999999999</v>
      </c>
      <c r="E46" s="83">
        <v>20331.2</v>
      </c>
      <c r="F46" s="89">
        <f t="shared" si="5"/>
        <v>0.81830183211514318</v>
      </c>
      <c r="G46" s="89">
        <f>SUM(E46/C46)</f>
        <v>1.0329109808264831</v>
      </c>
      <c r="H46" s="83">
        <f t="shared" si="6"/>
        <v>647.79999999999927</v>
      </c>
      <c r="I46" s="85"/>
      <c r="J46" s="10"/>
    </row>
    <row r="47" spans="1:10" ht="42" customHeight="1">
      <c r="A47" s="28" t="s">
        <v>65</v>
      </c>
      <c r="B47" s="87" t="s">
        <v>66</v>
      </c>
      <c r="C47" s="83">
        <v>23977.8</v>
      </c>
      <c r="D47" s="83">
        <v>36560</v>
      </c>
      <c r="E47" s="83">
        <v>19511.900000000001</v>
      </c>
      <c r="F47" s="89">
        <f t="shared" si="5"/>
        <v>0.53369529540481409</v>
      </c>
      <c r="G47" s="89">
        <f t="shared" si="7"/>
        <v>0.81374855074277053</v>
      </c>
      <c r="H47" s="83">
        <f t="shared" si="6"/>
        <v>-4465.8999999999978</v>
      </c>
      <c r="I47" s="85"/>
      <c r="J47" s="10"/>
    </row>
    <row r="48" spans="1:10">
      <c r="A48" s="10"/>
      <c r="B48" s="4"/>
      <c r="C48" s="30"/>
      <c r="D48" s="30"/>
      <c r="E48" s="30"/>
      <c r="F48" s="21"/>
      <c r="G48" s="20"/>
      <c r="H48" s="79"/>
      <c r="I48" s="79"/>
      <c r="J48" s="78"/>
    </row>
    <row r="49" spans="1:10" s="39" customFormat="1" ht="14.7">
      <c r="B49" s="40" t="s">
        <v>71</v>
      </c>
      <c r="C49" s="41">
        <f>SUM(C7-C34)</f>
        <v>-144633.89999999944</v>
      </c>
      <c r="D49" s="41">
        <f>SUM(D7-D34)</f>
        <v>-414526.09999999963</v>
      </c>
      <c r="E49" s="41">
        <f>SUM(E7-E34)</f>
        <v>353525.29999999981</v>
      </c>
      <c r="F49" s="35"/>
      <c r="G49" s="30"/>
      <c r="H49" s="80"/>
      <c r="I49" s="80"/>
      <c r="J49" s="81"/>
    </row>
    <row r="50" spans="1:10" s="4" customFormat="1" ht="20.350000000000001" customHeight="1">
      <c r="B50" s="40" t="s">
        <v>70</v>
      </c>
      <c r="C50" s="41">
        <v>475000</v>
      </c>
      <c r="D50" s="41">
        <v>371000</v>
      </c>
      <c r="E50" s="41">
        <v>0</v>
      </c>
      <c r="F50" s="35"/>
      <c r="G50" s="30"/>
      <c r="H50" s="80"/>
      <c r="I50" s="80"/>
      <c r="J50" s="73"/>
    </row>
    <row r="51" spans="1:10">
      <c r="A51" s="10"/>
      <c r="B51" s="10"/>
      <c r="C51" s="33"/>
      <c r="D51" s="34"/>
      <c r="E51" s="34"/>
      <c r="F51" s="11"/>
      <c r="G51" s="10"/>
      <c r="H51" s="78"/>
      <c r="I51" s="78"/>
      <c r="J51" s="78"/>
    </row>
    <row r="52" spans="1:10">
      <c r="A52" s="10"/>
      <c r="B52" s="10"/>
      <c r="C52" s="12"/>
      <c r="D52" s="12"/>
      <c r="E52" s="12"/>
      <c r="F52" s="11"/>
      <c r="G52" s="10"/>
      <c r="H52" s="78"/>
      <c r="I52" s="78"/>
      <c r="J52" s="78"/>
    </row>
    <row r="53" spans="1:10">
      <c r="A53" s="10"/>
      <c r="B53" s="10"/>
      <c r="C53" s="22"/>
      <c r="D53" s="10"/>
      <c r="E53" s="10"/>
      <c r="F53" s="11"/>
      <c r="G53" s="10"/>
      <c r="H53" s="78"/>
      <c r="I53" s="78"/>
      <c r="J53" s="78"/>
    </row>
    <row r="54" spans="1:10">
      <c r="A54" s="10"/>
      <c r="B54" s="10"/>
      <c r="C54" s="22"/>
      <c r="D54" s="10"/>
      <c r="E54" s="10"/>
      <c r="F54" s="11"/>
      <c r="G54" s="10"/>
      <c r="H54" s="78"/>
      <c r="I54" s="78"/>
      <c r="J54" s="78"/>
    </row>
    <row r="55" spans="1:10">
      <c r="A55" s="10"/>
      <c r="B55" s="10"/>
      <c r="C55" s="10"/>
      <c r="D55" s="10"/>
      <c r="E55" s="10"/>
      <c r="F55" s="11"/>
      <c r="G55" s="10"/>
      <c r="H55" s="78"/>
      <c r="I55" s="78"/>
      <c r="J55" s="78"/>
    </row>
    <row r="56" spans="1:10">
      <c r="A56" s="10"/>
      <c r="B56" s="10"/>
      <c r="C56" s="10"/>
      <c r="D56" s="10"/>
      <c r="E56" s="10"/>
      <c r="F56" s="11"/>
      <c r="G56" s="10"/>
      <c r="H56" s="78"/>
      <c r="I56" s="78"/>
      <c r="J56" s="78"/>
    </row>
    <row r="57" spans="1:10">
      <c r="H57" s="82"/>
      <c r="I57" s="82"/>
      <c r="J57" s="82"/>
    </row>
    <row r="58" spans="1:10">
      <c r="H58" s="82"/>
      <c r="I58" s="82"/>
      <c r="J58" s="82"/>
    </row>
    <row r="59" spans="1:10">
      <c r="H59" s="82"/>
      <c r="I59" s="82"/>
      <c r="J59" s="82"/>
    </row>
  </sheetData>
  <sheetProtection formatCells="0" formatColumns="0" formatRows="0" insertColumns="0" insertRows="0" deleteColumns="0" deleteRows="0"/>
  <mergeCells count="9">
    <mergeCell ref="A23:B23"/>
    <mergeCell ref="A1:H1"/>
    <mergeCell ref="A2:H2"/>
    <mergeCell ref="A4:A5"/>
    <mergeCell ref="B4:B5"/>
    <mergeCell ref="C4:C5"/>
    <mergeCell ref="D4:F4"/>
    <mergeCell ref="G4:G5"/>
    <mergeCell ref="H4:H5"/>
  </mergeCells>
  <phoneticPr fontId="0" type="noConversion"/>
  <pageMargins left="0.39370078740157483" right="0" top="0.39370078740157483" bottom="0.39370078740157483" header="0.19685039370078741" footer="0.19685039370078741"/>
  <pageSetup paperSize="9" scale="77" fitToHeight="3" orientation="portrait" r:id="rId1"/>
  <headerFooter alignWithMargins="0">
    <oddFooter>&amp;CСтраница  &amp;P из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факт.доходы, расходы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</dc:creator>
  <cp:lastModifiedBy>Сотрудник</cp:lastModifiedBy>
  <cp:lastPrinted>2020-10-07T12:20:45Z</cp:lastPrinted>
  <dcterms:created xsi:type="dcterms:W3CDTF">2016-04-19T14:49:49Z</dcterms:created>
  <dcterms:modified xsi:type="dcterms:W3CDTF">2020-10-12T14:12:05Z</dcterms:modified>
</cp:coreProperties>
</file>